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<sst xmlns="http://schemas.openxmlformats.org/spreadsheetml/2006/main" count="106" uniqueCount="62">
  <si>
    <t>固镇县2019年公开招聘编外教师拟聘用人员（第二批）</t>
  </si>
  <si>
    <t>序号</t>
  </si>
  <si>
    <t>姓名</t>
  </si>
  <si>
    <t>报考岗位</t>
  </si>
  <si>
    <t>准考证号</t>
  </si>
  <si>
    <t>笔试合成成绩</t>
  </si>
  <si>
    <t>面试成绩</t>
  </si>
  <si>
    <t>总成绩</t>
  </si>
  <si>
    <t>考察结果</t>
  </si>
  <si>
    <t>幼儿教师A组</t>
  </si>
  <si>
    <t>60.40</t>
  </si>
  <si>
    <t>81.00</t>
  </si>
  <si>
    <t>合格</t>
  </si>
  <si>
    <t>幼儿教师B组</t>
  </si>
  <si>
    <t>78.00</t>
  </si>
  <si>
    <t>75.40</t>
  </si>
  <si>
    <t>68.00</t>
  </si>
  <si>
    <t>75.00</t>
  </si>
  <si>
    <t>71.60</t>
  </si>
  <si>
    <t>74.64</t>
  </si>
  <si>
    <t>幼儿教师C组</t>
  </si>
  <si>
    <t>66.20</t>
  </si>
  <si>
    <t>76.00</t>
  </si>
  <si>
    <t>72.08</t>
  </si>
  <si>
    <t>72.40</t>
  </si>
  <si>
    <t>71.96</t>
  </si>
  <si>
    <t>幼儿教师D组</t>
  </si>
  <si>
    <t>71.00</t>
  </si>
  <si>
    <t>79.00</t>
  </si>
  <si>
    <t>75.80</t>
  </si>
  <si>
    <t>68.60</t>
  </si>
  <si>
    <t>80.00</t>
  </si>
  <si>
    <t>75.44</t>
  </si>
  <si>
    <t>小学数学A组</t>
  </si>
  <si>
    <t>65.76</t>
  </si>
  <si>
    <t>65.72</t>
  </si>
  <si>
    <t>小学数学B组</t>
  </si>
  <si>
    <t>74.44</t>
  </si>
  <si>
    <t>74.04</t>
  </si>
  <si>
    <t>小学语文A组</t>
  </si>
  <si>
    <t>78.92</t>
  </si>
  <si>
    <t>78.24</t>
  </si>
  <si>
    <t>77.72</t>
  </si>
  <si>
    <t>殷扶瑶</t>
  </si>
  <si>
    <t>69.00</t>
  </si>
  <si>
    <t>77.60</t>
  </si>
  <si>
    <t>201401</t>
  </si>
  <si>
    <t>76.32</t>
  </si>
  <si>
    <t>小学语文B组</t>
  </si>
  <si>
    <t>77.36</t>
  </si>
  <si>
    <t>201711</t>
  </si>
  <si>
    <t>77.12</t>
  </si>
  <si>
    <t>小学语文C组</t>
  </si>
  <si>
    <t>75.16</t>
  </si>
  <si>
    <t>74.80</t>
  </si>
  <si>
    <t>201810</t>
  </si>
  <si>
    <t>74.72</t>
  </si>
  <si>
    <t>小学语文D组</t>
  </si>
  <si>
    <t>78.68</t>
  </si>
  <si>
    <t>王芹芹</t>
  </si>
  <si>
    <t>小学语文E组</t>
  </si>
  <si>
    <t>76.44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</si>
</sst>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rgb="FF333333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1" sqref="A1:H1"/>
    </sheetView>
  </sheetViews>
  <sheetFormatPr defaultColWidth="9" defaultRowHeight="13.5" outlineLevelCol="7"/>
  <cols>
    <col min="1" max="1" width="6.875" customWidth="1"/>
    <col min="3" max="3" width="14.125" customWidth="1"/>
    <col min="4" max="4" width="11.5" customWidth="1"/>
    <col min="5" max="5" width="14.875" customWidth="1"/>
    <col min="6" max="6" width="12.125" customWidth="1"/>
    <col min="8" max="8" width="9.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3" t="s">
        <v>8</v>
      </c>
    </row>
    <row r="3" ht="22" customHeight="1" spans="1:8">
      <c r="A3" s="7">
        <v>1</v>
      </c>
      <c r="B3" s="8" t="str">
        <f>"刘迪"</f>
        <v>刘迪</v>
      </c>
      <c r="C3" s="8" t="s">
        <v>9</v>
      </c>
      <c r="D3" s="9" t="str">
        <f>"203229"</f>
        <v>203229</v>
      </c>
      <c r="E3" s="9" t="s">
        <v>10</v>
      </c>
      <c r="F3" s="9" t="s">
        <v>11</v>
      </c>
      <c r="G3" s="9">
        <v>72.76</v>
      </c>
      <c r="H3" s="10" t="s">
        <v>12</v>
      </c>
    </row>
    <row r="4" ht="22" customHeight="1" spans="1:8">
      <c r="A4" s="7">
        <v>2</v>
      </c>
      <c r="B4" s="8" t="str">
        <f>"陶漫漫"</f>
        <v>陶漫漫</v>
      </c>
      <c r="C4" s="8" t="s">
        <v>13</v>
      </c>
      <c r="D4" s="8" t="str">
        <f>"203329"</f>
        <v>203329</v>
      </c>
      <c r="E4" s="9" t="s">
        <v>14</v>
      </c>
      <c r="F4" s="8">
        <v>73.67</v>
      </c>
      <c r="G4" s="11" t="s">
        <v>15</v>
      </c>
      <c r="H4" s="10" t="s">
        <v>12</v>
      </c>
    </row>
    <row r="5" ht="22" customHeight="1" spans="1:8">
      <c r="A5" s="7">
        <v>3</v>
      </c>
      <c r="B5" s="8" t="str">
        <f>"周梦茹"</f>
        <v>周梦茹</v>
      </c>
      <c r="C5" s="8" t="s">
        <v>13</v>
      </c>
      <c r="D5" s="8" t="str">
        <f>"203505"</f>
        <v>203505</v>
      </c>
      <c r="E5" s="9" t="s">
        <v>16</v>
      </c>
      <c r="F5" s="8">
        <v>79.67</v>
      </c>
      <c r="G5" s="11" t="s">
        <v>17</v>
      </c>
      <c r="H5" s="10" t="s">
        <v>12</v>
      </c>
    </row>
    <row r="6" ht="22" customHeight="1" spans="1:8">
      <c r="A6" s="7">
        <v>4</v>
      </c>
      <c r="B6" s="8" t="str">
        <f>"陈保凤"</f>
        <v>陈保凤</v>
      </c>
      <c r="C6" s="8" t="s">
        <v>13</v>
      </c>
      <c r="D6" s="8" t="str">
        <f>"203429"</f>
        <v>203429</v>
      </c>
      <c r="E6" s="9" t="s">
        <v>18</v>
      </c>
      <c r="F6" s="8">
        <v>76.67</v>
      </c>
      <c r="G6" s="11" t="s">
        <v>19</v>
      </c>
      <c r="H6" s="10" t="s">
        <v>12</v>
      </c>
    </row>
    <row r="7" ht="22" customHeight="1" spans="1:8">
      <c r="A7" s="7">
        <v>5</v>
      </c>
      <c r="B7" s="8" t="str">
        <f>"赵帆"</f>
        <v>赵帆</v>
      </c>
      <c r="C7" s="8" t="s">
        <v>20</v>
      </c>
      <c r="D7" s="8" t="str">
        <f>"203513"</f>
        <v>203513</v>
      </c>
      <c r="E7" s="9" t="s">
        <v>21</v>
      </c>
      <c r="F7" s="9" t="s">
        <v>22</v>
      </c>
      <c r="G7" s="11" t="s">
        <v>23</v>
      </c>
      <c r="H7" s="10" t="s">
        <v>12</v>
      </c>
    </row>
    <row r="8" ht="22" customHeight="1" spans="1:8">
      <c r="A8" s="7">
        <v>6</v>
      </c>
      <c r="B8" s="8" t="str">
        <f>"王皓月"</f>
        <v>王皓月</v>
      </c>
      <c r="C8" s="8" t="s">
        <v>20</v>
      </c>
      <c r="D8" s="8" t="str">
        <f>"203615"</f>
        <v>203615</v>
      </c>
      <c r="E8" s="9" t="s">
        <v>24</v>
      </c>
      <c r="F8" s="9">
        <v>71.67</v>
      </c>
      <c r="G8" s="11" t="s">
        <v>25</v>
      </c>
      <c r="H8" s="10" t="s">
        <v>12</v>
      </c>
    </row>
    <row r="9" ht="22" customHeight="1" spans="1:8">
      <c r="A9" s="7">
        <v>7</v>
      </c>
      <c r="B9" s="8" t="str">
        <f>"洪丽红"</f>
        <v>洪丽红</v>
      </c>
      <c r="C9" s="8" t="s">
        <v>26</v>
      </c>
      <c r="D9" s="8" t="str">
        <f>"203706"</f>
        <v>203706</v>
      </c>
      <c r="E9" s="9" t="s">
        <v>27</v>
      </c>
      <c r="F9" s="9" t="s">
        <v>28</v>
      </c>
      <c r="G9" s="11" t="s">
        <v>29</v>
      </c>
      <c r="H9" s="10" t="s">
        <v>12</v>
      </c>
    </row>
    <row r="10" ht="22" customHeight="1" spans="1:8">
      <c r="A10" s="7">
        <v>8</v>
      </c>
      <c r="B10" s="8" t="str">
        <f>"刘迪"</f>
        <v>刘迪</v>
      </c>
      <c r="C10" s="8" t="s">
        <v>26</v>
      </c>
      <c r="D10" s="8" t="str">
        <f>"203716"</f>
        <v>203716</v>
      </c>
      <c r="E10" s="9" t="s">
        <v>30</v>
      </c>
      <c r="F10" s="9" t="s">
        <v>31</v>
      </c>
      <c r="G10" s="11" t="s">
        <v>32</v>
      </c>
      <c r="H10" s="10" t="s">
        <v>12</v>
      </c>
    </row>
    <row r="11" ht="22" customHeight="1" spans="1:8">
      <c r="A11" s="7">
        <v>9</v>
      </c>
      <c r="B11" s="8" t="str">
        <f>"张雅楠"</f>
        <v>张雅楠</v>
      </c>
      <c r="C11" s="8" t="s">
        <v>33</v>
      </c>
      <c r="D11" s="8" t="str">
        <f>"202220"</f>
        <v>202220</v>
      </c>
      <c r="E11" s="12">
        <v>58.4</v>
      </c>
      <c r="F11" s="12">
        <v>70.67</v>
      </c>
      <c r="G11" s="11" t="s">
        <v>34</v>
      </c>
      <c r="H11" s="10" t="s">
        <v>12</v>
      </c>
    </row>
    <row r="12" ht="22" customHeight="1" spans="1:8">
      <c r="A12" s="7">
        <v>10</v>
      </c>
      <c r="B12" s="8" t="str">
        <f>"贾凯"</f>
        <v>贾凯</v>
      </c>
      <c r="C12" s="8" t="s">
        <v>33</v>
      </c>
      <c r="D12" s="8" t="str">
        <f>"202320"</f>
        <v>202320</v>
      </c>
      <c r="E12" s="12">
        <v>58.8</v>
      </c>
      <c r="F12" s="12">
        <v>70.33</v>
      </c>
      <c r="G12" s="11" t="s">
        <v>35</v>
      </c>
      <c r="H12" s="10" t="s">
        <v>12</v>
      </c>
    </row>
    <row r="13" ht="22" customHeight="1" spans="1:8">
      <c r="A13" s="7">
        <v>11</v>
      </c>
      <c r="B13" s="8" t="str">
        <f>"单梦新"</f>
        <v>单梦新</v>
      </c>
      <c r="C13" s="8" t="s">
        <v>36</v>
      </c>
      <c r="D13" s="8" t="str">
        <f>"202507"</f>
        <v>202507</v>
      </c>
      <c r="E13" s="12">
        <v>55.6</v>
      </c>
      <c r="F13" s="12">
        <v>87</v>
      </c>
      <c r="G13" s="11" t="s">
        <v>37</v>
      </c>
      <c r="H13" s="10" t="s">
        <v>12</v>
      </c>
    </row>
    <row r="14" ht="22" customHeight="1" spans="1:8">
      <c r="A14" s="7">
        <v>12</v>
      </c>
      <c r="B14" s="8" t="str">
        <f>"刘畅畅"</f>
        <v>刘畅畅</v>
      </c>
      <c r="C14" s="8" t="s">
        <v>36</v>
      </c>
      <c r="D14" s="8" t="str">
        <f>"202411"</f>
        <v>202411</v>
      </c>
      <c r="E14" s="12">
        <v>65.1</v>
      </c>
      <c r="F14" s="12">
        <v>80</v>
      </c>
      <c r="G14" s="13" t="s">
        <v>38</v>
      </c>
      <c r="H14" s="10" t="s">
        <v>12</v>
      </c>
    </row>
    <row r="15" ht="22" customHeight="1" spans="1:8">
      <c r="A15" s="7">
        <v>13</v>
      </c>
      <c r="B15" s="8" t="str">
        <f>"杨可"</f>
        <v>杨可</v>
      </c>
      <c r="C15" s="8" t="s">
        <v>39</v>
      </c>
      <c r="D15" s="8" t="str">
        <f>"201424"</f>
        <v>201424</v>
      </c>
      <c r="E15" s="14">
        <v>74.8</v>
      </c>
      <c r="F15" s="12">
        <v>81.67</v>
      </c>
      <c r="G15" s="11" t="s">
        <v>40</v>
      </c>
      <c r="H15" s="10" t="s">
        <v>12</v>
      </c>
    </row>
    <row r="16" ht="22" customHeight="1" spans="1:8">
      <c r="A16" s="7">
        <v>14</v>
      </c>
      <c r="B16" s="8" t="str">
        <f>"黄敏"</f>
        <v>黄敏</v>
      </c>
      <c r="C16" s="8" t="s">
        <v>39</v>
      </c>
      <c r="D16" s="8" t="str">
        <f>"201418"</f>
        <v>201418</v>
      </c>
      <c r="E16" s="14">
        <v>74.6</v>
      </c>
      <c r="F16" s="12">
        <v>80.67</v>
      </c>
      <c r="G16" s="11" t="s">
        <v>41</v>
      </c>
      <c r="H16" s="10" t="s">
        <v>12</v>
      </c>
    </row>
    <row r="17" ht="22" customHeight="1" spans="1:8">
      <c r="A17" s="7">
        <v>15</v>
      </c>
      <c r="B17" s="8" t="str">
        <f>"范永岭"</f>
        <v>范永岭</v>
      </c>
      <c r="C17" s="8" t="s">
        <v>39</v>
      </c>
      <c r="D17" s="8" t="str">
        <f>"201404"</f>
        <v>201404</v>
      </c>
      <c r="E17" s="14">
        <v>71.8</v>
      </c>
      <c r="F17" s="12">
        <v>81.67</v>
      </c>
      <c r="G17" s="11" t="s">
        <v>42</v>
      </c>
      <c r="H17" s="10" t="s">
        <v>12</v>
      </c>
    </row>
    <row r="18" ht="22" customHeight="1" spans="1:8">
      <c r="A18" s="7">
        <v>16</v>
      </c>
      <c r="B18" s="7" t="s">
        <v>43</v>
      </c>
      <c r="C18" s="8" t="s">
        <v>39</v>
      </c>
      <c r="D18" s="9" t="str">
        <f>"201427"</f>
        <v>201427</v>
      </c>
      <c r="E18" s="11" t="s">
        <v>44</v>
      </c>
      <c r="F18" s="9">
        <v>83.33</v>
      </c>
      <c r="G18" s="13" t="s">
        <v>45</v>
      </c>
      <c r="H18" s="10" t="s">
        <v>12</v>
      </c>
    </row>
    <row r="19" ht="22" customHeight="1" spans="1:8">
      <c r="A19" s="7">
        <v>17</v>
      </c>
      <c r="B19" s="8" t="str">
        <f>"单秀梅"</f>
        <v>单秀梅</v>
      </c>
      <c r="C19" s="13" t="s">
        <v>39</v>
      </c>
      <c r="D19" s="13" t="s">
        <v>46</v>
      </c>
      <c r="E19" s="14">
        <v>73.8</v>
      </c>
      <c r="F19" s="12">
        <v>78</v>
      </c>
      <c r="G19" s="13" t="s">
        <v>47</v>
      </c>
      <c r="H19" s="10" t="s">
        <v>12</v>
      </c>
    </row>
    <row r="20" ht="22" customHeight="1" spans="1:8">
      <c r="A20" s="7">
        <v>18</v>
      </c>
      <c r="B20" s="8" t="str">
        <f>"缪莉"</f>
        <v>缪莉</v>
      </c>
      <c r="C20" s="8" t="s">
        <v>48</v>
      </c>
      <c r="D20" s="8" t="str">
        <f>"201605"</f>
        <v>201605</v>
      </c>
      <c r="E20" s="12">
        <v>74</v>
      </c>
      <c r="F20" s="12">
        <v>80.67</v>
      </c>
      <c r="G20" s="11" t="s">
        <v>14</v>
      </c>
      <c r="H20" s="10" t="s">
        <v>12</v>
      </c>
    </row>
    <row r="21" ht="22" customHeight="1" spans="1:8">
      <c r="A21" s="7">
        <v>19</v>
      </c>
      <c r="B21" s="8" t="str">
        <f>"肖艳"</f>
        <v>肖艳</v>
      </c>
      <c r="C21" s="8" t="s">
        <v>48</v>
      </c>
      <c r="D21" s="8" t="str">
        <f>"201617"</f>
        <v>201617</v>
      </c>
      <c r="E21" s="12">
        <v>72.4</v>
      </c>
      <c r="F21" s="12">
        <v>80.67</v>
      </c>
      <c r="G21" s="13" t="s">
        <v>49</v>
      </c>
      <c r="H21" s="10" t="s">
        <v>12</v>
      </c>
    </row>
    <row r="22" ht="22" customHeight="1" spans="1:8">
      <c r="A22" s="7">
        <v>20</v>
      </c>
      <c r="B22" s="8" t="str">
        <f>"项艳松"</f>
        <v>项艳松</v>
      </c>
      <c r="C22" s="8" t="s">
        <v>48</v>
      </c>
      <c r="D22" s="13" t="s">
        <v>50</v>
      </c>
      <c r="E22" s="12">
        <v>73.8</v>
      </c>
      <c r="F22" s="12">
        <v>79.33</v>
      </c>
      <c r="G22" s="13" t="s">
        <v>51</v>
      </c>
      <c r="H22" s="10" t="s">
        <v>12</v>
      </c>
    </row>
    <row r="23" ht="22" customHeight="1" spans="1:8">
      <c r="A23" s="7">
        <v>21</v>
      </c>
      <c r="B23" s="8" t="str">
        <f>"周婷婷"</f>
        <v>周婷婷</v>
      </c>
      <c r="C23" s="8" t="s">
        <v>52</v>
      </c>
      <c r="D23" s="8" t="str">
        <f>"201714"</f>
        <v>201714</v>
      </c>
      <c r="E23" s="12">
        <v>70.4</v>
      </c>
      <c r="F23" s="12">
        <v>78.33</v>
      </c>
      <c r="G23" s="11" t="s">
        <v>53</v>
      </c>
      <c r="H23" s="10" t="s">
        <v>12</v>
      </c>
    </row>
    <row r="24" ht="22" customHeight="1" spans="1:8">
      <c r="A24" s="7">
        <v>22</v>
      </c>
      <c r="B24" s="8" t="str">
        <f>"梁霄"</f>
        <v>梁霄</v>
      </c>
      <c r="C24" s="8" t="s">
        <v>52</v>
      </c>
      <c r="D24" s="8" t="str">
        <f>"201808"</f>
        <v>201808</v>
      </c>
      <c r="E24" s="12">
        <v>74</v>
      </c>
      <c r="F24" s="12">
        <v>75.33</v>
      </c>
      <c r="G24" s="11" t="s">
        <v>54</v>
      </c>
      <c r="H24" s="10" t="s">
        <v>12</v>
      </c>
    </row>
    <row r="25" ht="22" customHeight="1" spans="1:8">
      <c r="A25" s="7">
        <v>23</v>
      </c>
      <c r="B25" s="8" t="str">
        <f>"陈新"</f>
        <v>陈新</v>
      </c>
      <c r="C25" s="13" t="s">
        <v>52</v>
      </c>
      <c r="D25" s="13" t="s">
        <v>55</v>
      </c>
      <c r="E25" s="12">
        <v>75.8</v>
      </c>
      <c r="F25" s="12">
        <v>74</v>
      </c>
      <c r="G25" s="13" t="s">
        <v>56</v>
      </c>
      <c r="H25" s="10" t="s">
        <v>12</v>
      </c>
    </row>
    <row r="26" ht="22" customHeight="1" spans="1:8">
      <c r="A26" s="7">
        <v>24</v>
      </c>
      <c r="B26" s="8" t="str">
        <f>"宋娟"</f>
        <v>宋娟</v>
      </c>
      <c r="C26" s="8" t="s">
        <v>57</v>
      </c>
      <c r="D26" s="8" t="str">
        <f>"201924"</f>
        <v>201924</v>
      </c>
      <c r="E26" s="12">
        <v>70.4</v>
      </c>
      <c r="F26" s="12">
        <v>84.33</v>
      </c>
      <c r="G26" s="13">
        <v>78.76</v>
      </c>
      <c r="H26" s="10" t="s">
        <v>12</v>
      </c>
    </row>
    <row r="27" ht="22" customHeight="1" spans="1:8">
      <c r="A27" s="7">
        <v>25</v>
      </c>
      <c r="B27" s="8" t="str">
        <f>"刘璐"</f>
        <v>刘璐</v>
      </c>
      <c r="C27" s="8" t="s">
        <v>57</v>
      </c>
      <c r="D27" s="8" t="str">
        <f>"201912"</f>
        <v>201912</v>
      </c>
      <c r="E27" s="12">
        <v>73.2</v>
      </c>
      <c r="F27" s="12">
        <v>82.33</v>
      </c>
      <c r="G27" s="13" t="s">
        <v>58</v>
      </c>
      <c r="H27" s="10" t="s">
        <v>12</v>
      </c>
    </row>
    <row r="28" ht="22" customHeight="1" spans="1:8">
      <c r="A28" s="7">
        <v>26</v>
      </c>
      <c r="B28" s="8" t="str">
        <f>"王春燕"</f>
        <v>王春燕</v>
      </c>
      <c r="C28" s="13" t="s">
        <v>57</v>
      </c>
      <c r="D28" s="8" t="str">
        <f>"202019"</f>
        <v>202019</v>
      </c>
      <c r="E28" s="12">
        <v>77</v>
      </c>
      <c r="F28" s="12">
        <v>78.67</v>
      </c>
      <c r="G28" s="13" t="s">
        <v>14</v>
      </c>
      <c r="H28" s="10" t="s">
        <v>12</v>
      </c>
    </row>
    <row r="29" ht="22" customHeight="1" spans="1:8">
      <c r="A29" s="7">
        <v>27</v>
      </c>
      <c r="B29" s="10" t="s">
        <v>59</v>
      </c>
      <c r="C29" s="8" t="s">
        <v>60</v>
      </c>
      <c r="D29" s="8" t="str">
        <f>"202130"</f>
        <v>202130</v>
      </c>
      <c r="E29" s="12">
        <v>75.6</v>
      </c>
      <c r="F29" s="12">
        <v>77</v>
      </c>
      <c r="G29" s="11" t="s">
        <v>61</v>
      </c>
      <c r="H29" s="10" t="s">
        <v>12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倚暖石栏苔</cp:lastModifiedBy>
  <dcterms:created xsi:type="dcterms:W3CDTF">2019-09-10T07:01:05Z</dcterms:created>
  <dcterms:modified xsi:type="dcterms:W3CDTF">2019-09-10T07:04:43Z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